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<sst xmlns="http://schemas.openxmlformats.org/spreadsheetml/2006/main" count="76" uniqueCount="65">
  <si>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</si>
  <si>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</si>
  <si>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</si>
  <si>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</si>
  <si>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</si>
  <si>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</si>
  <si>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</si>
  <si>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</si>
  <si>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</si>
  <si>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</si>
  <si>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</si>
  <si>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</si>
  <si>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</si>
  <si>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</si>
  <si>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</si>
  <si>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</si>
  <si>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</si>
  <si>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</si>
  <si>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</si>
  <si>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</si>
  <si>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</si>
  <si>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</si>
  <si>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</si>
  <si>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</si>
  <si>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</si>
  <si>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</si>
  <si>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</si>
  <si>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</si>
  <si>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</si>
  <si>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</si>
  <si>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</si>
  <si>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</si>
  <si>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</si>
  <si>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</si>
  <si>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</si>
  <si>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</si>
  <si>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</si>
  <si>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</si>
  <si>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</si>
  <si>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</si>
  <si>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</si>
  <si>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</si>
  <si>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</si>
  <si>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</si>
  <si>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</si>
  <si>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</si>
  <si>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</si>
  <si>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</si>
  <si>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</si>
  <si>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</si>
  <si>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</si>
  <si>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</si>
  <si>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</si>
  <si>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</si>
  <si>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</si>
  <si>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</si>
  <si>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</si>
  <si>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</si>
  <si>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</si>
  <si>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</si>
  <si>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4-й кв 2017 г.</t>
  </si>
  <si>
    <t>Основные финансовые показатели ПАО «МРСК Юга»  
за 1 квартал 2018 года</t>
  </si>
  <si>
    <t>1 квартал 2018 года</t>
  </si>
  <si>
    <t>1-й кв 2018 г.</t>
  </si>
  <si>
    <t>2 кв. 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</si>
</sst>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7_&#1086;&#1073;&#1097;&#1072;&#1103;%20&#1089;&#1090;&#1088;&#1091;&#1082;&#1090;&#1091;&#1088;&#1072;\&#1041;&#1080;&#1079;&#1085;&#1077;&#1089;-&#1087;&#1083;&#1072;&#1085;&#1080;&#1088;&#1086;&#1074;&#1072;&#1085;&#1080;&#1077;\&#1060;&#1072;&#1082;&#1090;\4%20&#1082;&#1074;&#1072;&#1088;&#1090;&#1072;&#1083;\&#1054;&#1090;&#1095;&#1077;&#1090;_4&#1082;&#1074;_&#1052;&#1056;&#1057;&#1050;%20&#1070;&#1075;&#1072;_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55;&#1083;&#1072;&#1085;\&#1055;&#1077;&#1088;&#1074;&#1086;&#1085;&#1072;&#1095;&#1072;&#1083;&#1100;&#1085;&#1099;&#1081;%20&#1087;&#1083;&#1072;&#1085;\&#1040;&#1056;&#1052;%20&#1041;&#1080;&#1079;&#1085;&#1077;&#1089;-&#1087;&#1083;&#1072;&#1085;&#1072;%20&#1052;&#1056;&#1057;&#1050;%20&#1070;&#1075;&#1072;%20&#1085;&#1072;%202018-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18%20&#1075;&#1086;&#1076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\&#1054;&#1090;&#1095;&#1105;&#1090;_1&#1082;&#1074;_&#1052;&#1056;&#1057;&#1050;%20&#1070;&#1075;&#1072;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5.693296733269703</v>
          </cell>
        </row>
        <row r="16">
          <cell r="O16">
            <v>1.284694596683455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25">
        <row r="12">
          <cell r="Z12">
            <v>9606239.315278351</v>
          </cell>
        </row>
        <row r="18">
          <cell r="Z18">
            <v>-8302920.585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0.37140489344110256</v>
          </cell>
        </row>
        <row r="7">
          <cell r="C7">
            <v>0.9087580584211836</v>
          </cell>
        </row>
        <row r="8">
          <cell r="C8">
            <v>0.0404730041993918</v>
          </cell>
        </row>
        <row r="9">
          <cell r="C9">
            <v>0.007539391315124892</v>
          </cell>
        </row>
        <row r="10">
          <cell r="C10">
            <v>0.2995997970619136</v>
          </cell>
        </row>
        <row r="11">
          <cell r="C11">
            <v>0.15459837883484295</v>
          </cell>
        </row>
        <row r="12">
          <cell r="C12">
            <v>0.04704677021545027</v>
          </cell>
        </row>
        <row r="13">
          <cell r="C13">
            <v>0</v>
          </cell>
        </row>
        <row r="14">
          <cell r="C14">
            <v>0.08773440277840472</v>
          </cell>
        </row>
        <row r="15">
          <cell r="C15">
            <v>0.039615757668285914</v>
          </cell>
        </row>
        <row r="16">
          <cell r="C16">
            <v>0.43414845828855386</v>
          </cell>
        </row>
        <row r="17">
          <cell r="C17">
            <v>0.07069839402059726</v>
          </cell>
        </row>
        <row r="18">
          <cell r="C18">
            <v>0.3708840027950011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19">
        <row r="26">
          <cell r="T26">
            <v>0.07128583092370396</v>
          </cell>
        </row>
        <row r="35">
          <cell r="T35">
            <v>0.012643821418044252</v>
          </cell>
        </row>
        <row r="55">
          <cell r="T55">
            <v>533.7034313083997</v>
          </cell>
        </row>
      </sheetData>
      <sheetData sheetId="20">
        <row r="176">
          <cell r="J176">
            <v>5229.106518570108</v>
          </cell>
        </row>
      </sheetData>
      <sheetData sheetId="21">
        <row r="11">
          <cell r="J11">
            <v>7185.1052783</v>
          </cell>
        </row>
        <row r="21">
          <cell r="J21">
            <v>5774.839738299999</v>
          </cell>
        </row>
        <row r="30">
          <cell r="J30">
            <v>0.07756926851650887</v>
          </cell>
        </row>
      </sheetData>
      <sheetData sheetId="25">
        <row r="12">
          <cell r="U12">
            <v>9530942.31055971</v>
          </cell>
        </row>
        <row r="13">
          <cell r="J13">
            <v>7662071.23893293</v>
          </cell>
          <cell r="T13">
            <v>9197424.34296971</v>
          </cell>
        </row>
        <row r="14">
          <cell r="T14">
            <v>46248.818159999995</v>
          </cell>
        </row>
        <row r="15">
          <cell r="T15">
            <v>253142.32842999997</v>
          </cell>
        </row>
        <row r="16">
          <cell r="T16">
            <v>34126.821</v>
          </cell>
        </row>
        <row r="18">
          <cell r="U18">
            <v>-7966971.745000001</v>
          </cell>
        </row>
        <row r="67">
          <cell r="T67">
            <v>441679.6708897091</v>
          </cell>
        </row>
      </sheetData>
      <sheetData sheetId="30">
        <row r="79">
          <cell r="T79">
            <v>44557273.051543005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1">
      <selection activeCell="B79" sqref="B79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61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62</v>
      </c>
    </row>
    <row r="7" spans="1:2" ht="15.75">
      <c r="A7" s="4" t="s">
        <v>2</v>
      </c>
      <c r="B7" s="25">
        <f>B8+B12+B11</f>
        <v>9530942.31055971</v>
      </c>
    </row>
    <row r="8" spans="1:2" ht="15.75">
      <c r="A8" s="5" t="s">
        <v>3</v>
      </c>
      <c r="B8" s="25">
        <f>B9+B10</f>
        <v>9243673.16112971</v>
      </c>
    </row>
    <row r="9" spans="1:2" ht="15.75">
      <c r="A9" s="6" t="s">
        <v>56</v>
      </c>
      <c r="B9" s="25">
        <f>'[5]8.ОФР'!$T$13</f>
        <v>9197424.34296971</v>
      </c>
    </row>
    <row r="10" spans="1:2" ht="15.75">
      <c r="A10" s="6" t="s">
        <v>4</v>
      </c>
      <c r="B10" s="25">
        <f>'[5]8.ОФР'!$T$14</f>
        <v>46248.818159999995</v>
      </c>
    </row>
    <row r="11" spans="1:2" ht="15.75">
      <c r="A11" s="6" t="s">
        <v>59</v>
      </c>
      <c r="B11" s="25">
        <f>'[5]8.ОФР'!$T$15</f>
        <v>253142.32842999997</v>
      </c>
    </row>
    <row r="12" spans="1:2" ht="15.75">
      <c r="A12" s="5" t="s">
        <v>41</v>
      </c>
      <c r="B12" s="25">
        <f>'[5]8.ОФР'!$T$16</f>
        <v>34126.821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1 квартал 2018 года</v>
      </c>
    </row>
    <row r="17" spans="1:2" ht="31.5">
      <c r="A17" s="8" t="s">
        <v>7</v>
      </c>
      <c r="B17" s="26">
        <f>B9</f>
        <v>9197424.34296971</v>
      </c>
    </row>
    <row r="18" spans="1:2" ht="31.5">
      <c r="A18" s="8" t="s">
        <v>8</v>
      </c>
      <c r="B18" s="27">
        <f>B17/B7</f>
        <v>0.9650068212856054</v>
      </c>
    </row>
    <row r="20" s="20" customFormat="1" ht="15.75">
      <c r="A20" s="19" t="s">
        <v>9</v>
      </c>
    </row>
    <row r="22" spans="1:2" ht="15.75">
      <c r="A22" s="7" t="s">
        <v>6</v>
      </c>
      <c r="B22" s="3" t="str">
        <f>$B$6</f>
        <v>1 квартал 2018 года</v>
      </c>
    </row>
    <row r="23" spans="1:2" ht="31.5">
      <c r="A23" s="8" t="s">
        <v>7</v>
      </c>
      <c r="B23" s="26">
        <f>B10</f>
        <v>46248.818159999995</v>
      </c>
    </row>
    <row r="24" spans="1:2" ht="31.5">
      <c r="A24" s="8" t="s">
        <v>8</v>
      </c>
      <c r="B24" s="27">
        <f>B23/B7</f>
        <v>0.004852491669030363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1 квартал 2018 года</v>
      </c>
    </row>
    <row r="29" spans="1:3" ht="15.75">
      <c r="A29" s="10" t="s">
        <v>12</v>
      </c>
      <c r="B29" s="28">
        <f>'[4]Лист1'!C6</f>
        <v>0.37140489344110256</v>
      </c>
      <c r="C29" s="21"/>
    </row>
    <row r="30" spans="1:3" ht="15.75">
      <c r="A30" s="11" t="s">
        <v>13</v>
      </c>
      <c r="B30" s="29">
        <f>'[4]Лист1'!C7</f>
        <v>0.9087580584211836</v>
      </c>
      <c r="C30" s="21"/>
    </row>
    <row r="31" spans="1:3" ht="31.5">
      <c r="A31" s="12" t="s">
        <v>14</v>
      </c>
      <c r="B31" s="29">
        <f>'[4]Лист1'!C8</f>
        <v>0.0404730041993918</v>
      </c>
      <c r="C31" s="21"/>
    </row>
    <row r="32" spans="1:3" ht="15.75">
      <c r="A32" s="11" t="s">
        <v>15</v>
      </c>
      <c r="B32" s="29">
        <f>'[4]Лист1'!C9</f>
        <v>0.007539391315124892</v>
      </c>
      <c r="C32" s="21"/>
    </row>
    <row r="33" spans="1:3" ht="15.75">
      <c r="A33" s="10" t="s">
        <v>16</v>
      </c>
      <c r="B33" s="28">
        <f>'[4]Лист1'!C10</f>
        <v>0.2995997970619136</v>
      </c>
      <c r="C33" s="21"/>
    </row>
    <row r="34" spans="1:3" ht="15.75">
      <c r="A34" s="10" t="s">
        <v>17</v>
      </c>
      <c r="B34" s="28">
        <f>'[4]Лист1'!C11</f>
        <v>0.15459837883484295</v>
      </c>
      <c r="C34" s="21"/>
    </row>
    <row r="35" spans="1:3" ht="15.75">
      <c r="A35" s="10" t="s">
        <v>18</v>
      </c>
      <c r="B35" s="28">
        <f>'[4]Лист1'!C12</f>
        <v>0.04704677021545027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0.08773440277840472</v>
      </c>
      <c r="C37" s="21"/>
    </row>
    <row r="38" spans="1:3" ht="15.75">
      <c r="A38" s="10" t="s">
        <v>21</v>
      </c>
      <c r="B38" s="28">
        <f>'[4]Лист1'!C15</f>
        <v>0.039615757668285914</v>
      </c>
      <c r="C38" s="21"/>
    </row>
    <row r="39" spans="1:3" ht="15.75">
      <c r="A39" s="11" t="s">
        <v>22</v>
      </c>
      <c r="B39" s="29">
        <f>'[4]Лист1'!C16</f>
        <v>0.43414845828855386</v>
      </c>
      <c r="C39" s="21"/>
    </row>
    <row r="40" spans="1:3" ht="15.75">
      <c r="A40" s="11" t="s">
        <v>23</v>
      </c>
      <c r="B40" s="29">
        <f>'[4]Лист1'!C17</f>
        <v>0.07069839402059726</v>
      </c>
      <c r="C40" s="21"/>
    </row>
    <row r="41" spans="1:3" ht="15.75">
      <c r="A41" s="11" t="s">
        <v>24</v>
      </c>
      <c r="B41" s="29">
        <f>'[4]Лист1'!C18</f>
        <v>0.3708840027950011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1 квартал 2018 года</v>
      </c>
      <c r="C45" s="16"/>
    </row>
    <row r="46" spans="1:3" ht="15.75">
      <c r="A46" s="13" t="s">
        <v>26</v>
      </c>
      <c r="B46" s="33">
        <f>'[5]2.Оценочные показатели'!$T$26</f>
        <v>0.07128583092370396</v>
      </c>
      <c r="C46" s="36"/>
    </row>
    <row r="47" spans="1:3" ht="15.75">
      <c r="A47" s="13" t="s">
        <v>27</v>
      </c>
      <c r="B47" s="33">
        <f>'[5]8.ОФР'!$T$67/'[5]12.Прогнозный баланс'!$T$79</f>
        <v>0.009912627964884261</v>
      </c>
      <c r="C47" s="35"/>
    </row>
    <row r="48" spans="1:3" ht="15.75">
      <c r="A48" s="13" t="s">
        <v>28</v>
      </c>
      <c r="B48" s="33">
        <f>'[5]2.Оценочные показатели'!$T$35</f>
        <v>0.012643821418044252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1 квартал 2018 года</v>
      </c>
    </row>
    <row r="54" spans="1:4" ht="15.75" customHeight="1">
      <c r="A54" s="14" t="s">
        <v>30</v>
      </c>
      <c r="B54" s="23">
        <f>'[1]Лист1'!$O$15</f>
        <v>5.693296733269703</v>
      </c>
      <c r="D54" s="15"/>
    </row>
    <row r="55" spans="1:4" ht="31.5">
      <c r="A55" s="14" t="s">
        <v>31</v>
      </c>
      <c r="B55" s="23">
        <f>'[1]Лист1'!$O$16</f>
        <v>1.284694596683455</v>
      </c>
      <c r="D55" s="15"/>
    </row>
    <row r="56" spans="1:2" ht="15.75">
      <c r="A56" s="14" t="s">
        <v>58</v>
      </c>
      <c r="B56" s="32">
        <f>'[5]2.Оценочные показатели'!$T$55</f>
        <v>533.7034313083997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60</v>
      </c>
      <c r="B61" s="25">
        <f>'[2]8.ОФР'!$Z$12</f>
        <v>9606239.315278351</v>
      </c>
      <c r="C61" s="37">
        <f>B62/B61*100</f>
        <v>99.21616563727615</v>
      </c>
    </row>
    <row r="62" spans="1:3" ht="15.75">
      <c r="A62" s="13" t="s">
        <v>63</v>
      </c>
      <c r="B62" s="25">
        <f>'[5]8.ОФР'!$U$12</f>
        <v>9530942.31055971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4-й кв 2017 г.</v>
      </c>
      <c r="B67" s="25">
        <f>'[2]8.ОФР'!$Z$18*-1</f>
        <v>8302920.585</v>
      </c>
      <c r="C67" s="37">
        <f>B68/B67*100</f>
        <v>95.95384736538463</v>
      </c>
    </row>
    <row r="68" spans="1:3" ht="15.75">
      <c r="A68" s="13" t="str">
        <f>A62</f>
        <v>1-й кв 2018 г.</v>
      </c>
      <c r="B68" s="25">
        <f>'[5]8.ОФР'!$U$18*-1</f>
        <v>7966971.745000001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'[5]4.Баланс ээ'!$J$11</f>
        <v>7185.1052783</v>
      </c>
      <c r="C73" s="17"/>
    </row>
    <row r="74" spans="1:3" ht="15.75" customHeight="1">
      <c r="A74" s="14" t="s">
        <v>57</v>
      </c>
      <c r="B74" s="25">
        <f>'[5]4.Баланс ээ'!$J$21</f>
        <v>5774.839738299999</v>
      </c>
      <c r="C74" s="18"/>
    </row>
    <row r="75" spans="1:3" ht="15.75" customHeight="1">
      <c r="A75" s="14" t="s">
        <v>38</v>
      </c>
      <c r="B75" s="25">
        <f>'[5]3.Программа реализации'!$J$176</f>
        <v>5229.106518570108</v>
      </c>
      <c r="C75" s="18"/>
    </row>
    <row r="76" spans="1:3" ht="15.75">
      <c r="A76" s="14" t="s">
        <v>39</v>
      </c>
      <c r="B76" s="30">
        <f>B78/B75/10</f>
        <v>146.5273505468409</v>
      </c>
      <c r="C76" s="18"/>
    </row>
    <row r="77" spans="1:3" ht="15.75">
      <c r="A77" s="14" t="s">
        <v>40</v>
      </c>
      <c r="B77" s="23">
        <f>'[5]4.Баланс ээ'!$J$30</f>
        <v>0.07756926851650887</v>
      </c>
      <c r="C77" s="18"/>
    </row>
    <row r="78" spans="1:3" ht="15.75">
      <c r="A78" s="14" t="s">
        <v>43</v>
      </c>
      <c r="B78" s="25">
        <f>'[5]8.ОФР'!$J$13</f>
        <v>7662071.23893293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2018-05-16T12:17:32Z</dcterms:modified>
  <cp:category/>
  <cp:version/>
  <cp:contentType/>
  <cp:contentStatus/>
</cp:coreProperties>
</file>